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4"/>
  <workbookPr showInkAnnotation="0" defaultThemeVersion="124226"/>
  <mc:AlternateContent xmlns:mc="http://schemas.openxmlformats.org/markup-compatibility/2006">
    <mc:Choice Requires="x15">
      <x15ac:absPath xmlns:x15ac="http://schemas.microsoft.com/office/spreadsheetml/2010/11/ac" url="C:\Users\msmith\Desktop\Fee calculators\"/>
    </mc:Choice>
  </mc:AlternateContent>
  <xr:revisionPtr revIDLastSave="0" documentId="8_{BB7F547B-659A-47C6-BF78-31E090B98C75}" xr6:coauthVersionLast="36" xr6:coauthVersionMax="36" xr10:uidLastSave="{00000000-0000-0000-0000-000000000000}"/>
  <bookViews>
    <workbookView xWindow="-15" yWindow="285" windowWidth="14670" windowHeight="9405" xr2:uid="{00000000-000D-0000-FFFF-FFFF00000000}"/>
  </bookViews>
  <sheets>
    <sheet name="Building Fee Calculator" sheetId="1" r:id="rId1"/>
    <sheet name="Assessments Calculator" sheetId="4" r:id="rId2"/>
  </sheets>
  <definedNames>
    <definedName name="_4_Inch_Turbo_Water_Meter">'Building Fee Calculator'!#REF!</definedName>
    <definedName name="Meter_Type">'Building Fee Calculator'!#REF!</definedName>
    <definedName name="number">'Building Fee Calculator'!#REF!,'Building Fee Calculator'!#REF!,'Building Fee Calculator'!#REF!,'Building Fee Calculator'!#REF!,'Building Fee Calculator'!#REF!,'Building Fee Calculator'!#REF!,'Building Fee Calculator'!#REF!,'Building Fee Calculator'!#REF!,'Building Fee Calculator'!#REF!,'Building Fee Calculator'!#REF!,'Building Fee Calculator'!#REF!,'Building Fee Calculator'!#REF!,'Building Fee Calculator'!#REF!</definedName>
    <definedName name="_xlnm.Print_Area" localSheetId="1">'Assessments Calculator'!$A$1:$F$41</definedName>
    <definedName name="_xlnm.Print_Area" localSheetId="0">'Building Fee Calculator'!$A$1:$H$22</definedName>
  </definedNames>
  <calcPr calcId="191029"/>
</workbook>
</file>

<file path=xl/calcChain.xml><?xml version="1.0" encoding="utf-8"?>
<calcChain xmlns="http://schemas.openxmlformats.org/spreadsheetml/2006/main">
  <c r="G22" i="1" l="1"/>
  <c r="G14" i="1" l="1"/>
  <c r="G15" i="1" s="1"/>
  <c r="G17" i="1" l="1"/>
  <c r="D11" i="4"/>
  <c r="F11" i="4"/>
  <c r="D12" i="4"/>
  <c r="F12" i="4"/>
  <c r="D13" i="4"/>
  <c r="F13" i="4"/>
  <c r="D14" i="4"/>
  <c r="F14" i="4"/>
  <c r="D15" i="4"/>
  <c r="F15" i="4"/>
  <c r="D16" i="4"/>
  <c r="F16" i="4"/>
  <c r="D17" i="4"/>
  <c r="F17" i="4"/>
  <c r="D18" i="4"/>
  <c r="F18" i="4"/>
  <c r="D19" i="4"/>
  <c r="F19" i="4"/>
  <c r="D20" i="4"/>
  <c r="F20" i="4"/>
  <c r="D21" i="4"/>
  <c r="F21" i="4"/>
  <c r="D22" i="4"/>
  <c r="F22" i="4"/>
  <c r="D23" i="4"/>
  <c r="F23" i="4"/>
  <c r="D24" i="4"/>
  <c r="F24" i="4"/>
  <c r="D25" i="4"/>
  <c r="F25" i="4"/>
  <c r="D26" i="4"/>
  <c r="F26" i="4"/>
  <c r="D27" i="4"/>
  <c r="F27" i="4"/>
  <c r="D28" i="4"/>
  <c r="F28" i="4"/>
  <c r="F30" i="4" l="1"/>
  <c r="D33" i="4" s="1"/>
  <c r="D21" i="1" s="1"/>
  <c r="G21" i="1" s="1"/>
  <c r="G16" i="1"/>
  <c r="D30" i="4" l="1"/>
  <c r="D32" i="4" s="1"/>
  <c r="D20" i="1" l="1"/>
  <c r="G20" i="1" s="1"/>
  <c r="D37" i="4"/>
  <c r="D39" i="4" s="1"/>
  <c r="D41" i="4" s="1"/>
</calcChain>
</file>

<file path=xl/sharedStrings.xml><?xml version="1.0" encoding="utf-8"?>
<sst xmlns="http://schemas.openxmlformats.org/spreadsheetml/2006/main" count="81" uniqueCount="76">
  <si>
    <t>QUANTITY</t>
  </si>
  <si>
    <t>DESCRIPTION</t>
  </si>
  <si>
    <t>UNIT PRICE</t>
  </si>
  <si>
    <t>AMOUNT</t>
  </si>
  <si>
    <t>TOTAL</t>
  </si>
  <si>
    <t>3/4 Inch Water Meter</t>
  </si>
  <si>
    <t>1 1/2 Inch Water Meter</t>
  </si>
  <si>
    <t>2 Inch Water Meter</t>
  </si>
  <si>
    <t>Select Meter Size</t>
  </si>
  <si>
    <t>UNIT TO ENTER</t>
  </si>
  <si>
    <t>Dollars</t>
  </si>
  <si>
    <t>N/A</t>
  </si>
  <si>
    <t xml:space="preserve">Building plan review fee </t>
  </si>
  <si>
    <t>Fire plan review fee</t>
  </si>
  <si>
    <t>% of Building Permit Fee</t>
  </si>
  <si>
    <t xml:space="preserve">Pretreatment plan review fee </t>
  </si>
  <si>
    <t>BUILDING PERMIT FEES:</t>
  </si>
  <si>
    <t>Total ERU Landscaping (Total After Credit Divided by 5,450)</t>
  </si>
  <si>
    <t>Total Square Footage After Credit</t>
  </si>
  <si>
    <t>Landscaping Square Footage Credit Based on Above Total ERU</t>
  </si>
  <si>
    <t>Total Landscaping Square Footage</t>
  </si>
  <si>
    <t>Square
Footage</t>
  </si>
  <si>
    <t>Landscape Irrigation</t>
  </si>
  <si>
    <t>Total ERU for Sewer Assessment (Total DFU divided by 21)</t>
  </si>
  <si>
    <t>Total ERU for Water Assessment (Total WFU divided by 21)</t>
  </si>
  <si>
    <t>Total DFU</t>
  </si>
  <si>
    <t>Total WFU</t>
  </si>
  <si>
    <t>Floor Sink</t>
  </si>
  <si>
    <t>Floor Drain</t>
  </si>
  <si>
    <t>Hose Bibb, Each Additional</t>
  </si>
  <si>
    <t>Hose Bibb</t>
  </si>
  <si>
    <t>Drinking Fountain or Watercooler
(Hi-Lo Fountain Counts as 1)</t>
  </si>
  <si>
    <t>Clothes Washer</t>
  </si>
  <si>
    <t>Dishwasher, Domestic</t>
  </si>
  <si>
    <t>Shower, Per Head</t>
  </si>
  <si>
    <t>Bathtub or Combination, Bath/Shower (Fill)</t>
  </si>
  <si>
    <t>Sink Washup, Each Set of Faucets</t>
  </si>
  <si>
    <t>Sink Service or Mop Basin</t>
  </si>
  <si>
    <t>Sink Laundry</t>
  </si>
  <si>
    <t>Sink Kitchen, Single Faucet Domestic</t>
  </si>
  <si>
    <t>Sink Kitchen, Dual Faucet Domestic</t>
  </si>
  <si>
    <t>Sink, Bar</t>
  </si>
  <si>
    <t>Urinal,1.0 GPF Flushometer Valve</t>
  </si>
  <si>
    <t>Lavatory</t>
  </si>
  <si>
    <t>Water Closet, 1.6 GPF Flushometer Tank</t>
  </si>
  <si>
    <t>Total
DFU</t>
  </si>
  <si>
    <t>DFU /
Fixture</t>
  </si>
  <si>
    <t>Total
WFU</t>
  </si>
  <si>
    <t>WFU /
Fixture</t>
  </si>
  <si>
    <t>Appliancse, Appurtenance, or Fixtures</t>
  </si>
  <si>
    <t>IMPACT AND ASSESSMENT FEES:</t>
  </si>
  <si>
    <t>Water Assessment (calculated by "Assessments Calculator")</t>
  </si>
  <si>
    <t>Sanitary Sewer Assessment (calculated by "Assessments Calculator")</t>
  </si>
  <si>
    <t>ERU</t>
  </si>
  <si>
    <t>Set Dollar Amount</t>
  </si>
  <si>
    <t>4 Inch Compound Water Meter</t>
  </si>
  <si>
    <t xml:space="preserve">NOTE: Not all fees will be applicable to every project. If you have a sewer lift station or private streets, there will be additonal fees. There maybe additional fees for multiple reviews of the same project. Contact Community Development with any questions about fees you may owe. </t>
  </si>
  <si>
    <t>Orange cells are the final figures to be used in calculations in the "Fee Calculator" tab. These calculations happen automatically.</t>
  </si>
  <si>
    <t xml:space="preserve">Enter appropriate information into  "Assessments Caclulator" </t>
  </si>
  <si>
    <r>
      <t xml:space="preserve">Ada County Highway District Impact Fee. To obtain an estimate of fees visit www.achdidaho.org or call (208) 387-6171. </t>
    </r>
    <r>
      <rPr>
        <b/>
        <u/>
        <sz val="10"/>
        <color theme="10"/>
        <rFont val="Arial"/>
        <family val="2"/>
      </rPr>
      <t>Enter total under "AMOUNT" on the right.</t>
    </r>
  </si>
  <si>
    <t>Fill out the applicable blue fields with the information descibed in the "Description" column.</t>
  </si>
  <si>
    <t>Verify that you're using the correct unit, which is specified in the "Unit to Enter" column.</t>
  </si>
  <si>
    <t>How to use this worksheet:</t>
  </si>
  <si>
    <t>Basis for Equivalent Residential Unit (ERU):  Total number of Water Supply Fixture Units (WSFU), divided by 21 = the total number of ERU.  Values are based upon the International Code Council's Building Valuation Data from 2009.  For each ERU, there is a credit for 5,450 square feet of landscape irrigation.</t>
  </si>
  <si>
    <t>Number of Fixtures</t>
  </si>
  <si>
    <r>
      <t xml:space="preserve">Sanitary Sewer &amp; Water Assessment Calculator </t>
    </r>
    <r>
      <rPr>
        <b/>
        <sz val="14"/>
        <color rgb="FFFF0000"/>
        <rFont val="Arial"/>
        <family val="2"/>
      </rPr>
      <t>(Estimate Only)</t>
    </r>
  </si>
  <si>
    <t xml:space="preserve">Fee Calculator Instructions:  Fill in the appropriate blue fields, not all fields may apply.  Values and Costs will be calculated automatically based upon the data you enter.
</t>
  </si>
  <si>
    <t xml:space="preserve">Many fees are auto calculated based off information you provide in various locations. </t>
  </si>
  <si>
    <t>Select</t>
  </si>
  <si>
    <t>Yes</t>
  </si>
  <si>
    <t>No</t>
  </si>
  <si>
    <t xml:space="preserve">Total Project Value ($50.00 base fee + $5.50 per $1000 project value) </t>
  </si>
  <si>
    <r>
      <t xml:space="preserve">Fee Calculation Worksheet for Commercial Tenant Improvements </t>
    </r>
    <r>
      <rPr>
        <b/>
        <sz val="14"/>
        <color rgb="FFFF0000"/>
        <rFont val="Arial"/>
        <family val="2"/>
      </rPr>
      <t>(Estimate Only)</t>
    </r>
  </si>
  <si>
    <t>1 1/2 Inch Landscape Meter</t>
  </si>
  <si>
    <t>2 Inch Landscape Meter</t>
  </si>
  <si>
    <t>4 Inch Landscape Meter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</si>
</sst>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_);[Red]\(&quot;$&quot;#,##0.00\)"/>
    <numFmt numFmtId="44" formatCode="_(&quot;$&quot;* #,##0.00_);_(&quot;$&quot;* \(#,##0.00\);_(&quot;$&quot;* &quot;-&quot;??_);_(@_)"/>
    <numFmt numFmtId="164" formatCode="@\ \ "/>
    <numFmt numFmtId="165" formatCode="&quot;$&quot;#,##0"/>
    <numFmt numFmtId="166" formatCode="&quot;$&quot;#,##0.00"/>
    <numFmt numFmtId="167" formatCode="0.0"/>
    <numFmt numFmtId="168" formatCode="#,##0.0"/>
  </numFmts>
  <fonts count="24" x14ac:knownFonts="1">
    <font>
      <sz val="10"/>
      <name val="Arial"/>
    </font>
    <font>
      <b/>
      <sz val="10"/>
      <name val="Arial"/>
      <family val="2"/>
    </font>
    <font>
      <b/>
      <i/>
      <sz val="10"/>
      <name val="Arial"/>
      <family val="2"/>
    </font>
    <font>
      <sz val="10"/>
      <name val="Arial"/>
      <family val="2"/>
    </font>
    <font>
      <b/>
      <sz val="10"/>
      <color indexed="10"/>
      <name val="Arial"/>
      <family val="2"/>
    </font>
    <font>
      <sz val="14"/>
      <color indexed="12"/>
      <name val="Arial Black"/>
      <family val="2"/>
    </font>
    <font>
      <b/>
      <u/>
      <sz val="10"/>
      <name val="Arial"/>
      <family val="2"/>
    </font>
    <font>
      <sz val="10"/>
      <color indexed="8"/>
      <name val="Arial"/>
      <family val="2"/>
    </font>
    <font>
      <sz val="20"/>
      <color indexed="23"/>
      <name val="Arial Black"/>
      <family val="2"/>
    </font>
    <font>
      <sz val="20"/>
      <name val="Arial"/>
      <family val="2"/>
    </font>
    <font>
      <sz val="10"/>
      <color rgb="FF0070C0"/>
      <name val="Arial"/>
      <family val="2"/>
    </font>
    <font>
      <b/>
      <sz val="14"/>
      <name val="Arial"/>
      <family val="2"/>
    </font>
    <font>
      <sz val="14"/>
      <name val="Arial"/>
      <family val="2"/>
    </font>
    <font>
      <sz val="10"/>
      <color theme="4" tint="-0.249977111117893"/>
      <name val="Arial"/>
      <family val="2"/>
    </font>
    <font>
      <sz val="10"/>
      <color theme="0"/>
      <name val="Arial"/>
      <family val="2"/>
    </font>
    <font>
      <u/>
      <sz val="10"/>
      <color theme="10"/>
      <name val="Arial"/>
      <family val="2"/>
    </font>
    <font>
      <b/>
      <sz val="10"/>
      <color rgb="FF000080"/>
      <name val="Arial"/>
      <family val="2"/>
    </font>
    <font>
      <b/>
      <sz val="10"/>
      <color rgb="FF0000FF"/>
      <name val="Arial"/>
      <family val="2"/>
    </font>
    <font>
      <sz val="10"/>
      <color rgb="FF000080"/>
      <name val="Arial"/>
      <family val="2"/>
    </font>
    <font>
      <sz val="10"/>
      <color rgb="FF0000FF"/>
      <name val="Arial"/>
      <family val="2"/>
    </font>
    <font>
      <b/>
      <u/>
      <sz val="10"/>
      <color theme="10"/>
      <name val="Arial"/>
      <family val="2"/>
    </font>
    <font>
      <b/>
      <sz val="14"/>
      <color rgb="FFFF0000"/>
      <name val="Arial"/>
      <family val="2"/>
    </font>
    <font>
      <b/>
      <sz val="11"/>
      <name val="Arial"/>
      <family val="2"/>
    </font>
    <font>
      <sz val="10"/>
      <color theme="3"/>
      <name val="Arial"/>
      <family val="2"/>
    </font>
  </fonts>
  <fills count="10">
    <fill>
      <patternFill patternType="none"/>
    </fill>
    <fill>
      <patternFill patternType="gray125"/>
    </fill>
    <fill>
      <patternFill patternType="solid">
        <fgColor theme="0"/>
        <bgColor indexed="64"/>
      </patternFill>
    </fill>
    <fill>
      <patternFill patternType="solid">
        <fgColor theme="4" tint="0.79998168889431442"/>
        <bgColor rgb="FF99CCFF"/>
      </patternFill>
    </fill>
    <fill>
      <patternFill patternType="solid">
        <fgColor theme="9" tint="0.39997558519241921"/>
        <bgColor indexed="64"/>
      </patternFill>
    </fill>
    <fill>
      <patternFill patternType="solid">
        <fgColor theme="0" tint="-0.14999847407452621"/>
        <bgColor indexed="64"/>
      </patternFill>
    </fill>
    <fill>
      <patternFill patternType="solid">
        <fgColor theme="0" tint="-0.14999847407452621"/>
        <bgColor rgb="FFC0C0C0"/>
      </patternFill>
    </fill>
    <fill>
      <patternFill patternType="solid">
        <fgColor theme="0" tint="-0.14999847407452621"/>
        <bgColor rgb="FF000080"/>
      </patternFill>
    </fill>
    <fill>
      <patternFill patternType="solid">
        <fgColor theme="3" tint="0.59999389629810485"/>
        <bgColor indexed="64"/>
      </patternFill>
    </fill>
    <fill>
      <patternFill patternType="solid">
        <fgColor theme="0" tint="-0.249977111117893"/>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right style="thin">
        <color rgb="FF000000"/>
      </right>
      <top/>
      <bottom style="thin">
        <color rgb="FF000000"/>
      </bottom>
      <diagonal/>
    </border>
    <border>
      <left style="thin">
        <color rgb="FF000000"/>
      </left>
      <right style="thin">
        <color rgb="FF000000"/>
      </right>
      <top/>
      <bottom/>
      <diagonal/>
    </border>
    <border>
      <left/>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indexed="64"/>
      </bottom>
      <diagonal/>
    </border>
    <border>
      <left style="thin">
        <color indexed="64"/>
      </left>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right style="thin">
        <color rgb="FF000000"/>
      </right>
      <top style="thin">
        <color rgb="FF000000"/>
      </top>
      <bottom style="thin">
        <color indexed="64"/>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rgb="FF000000"/>
      </left>
      <right style="thin">
        <color rgb="FF000000"/>
      </right>
      <top style="thin">
        <color rgb="FF000000"/>
      </top>
      <bottom style="thin">
        <color theme="1"/>
      </bottom>
      <diagonal/>
    </border>
    <border>
      <left style="thin">
        <color indexed="64"/>
      </left>
      <right style="thin">
        <color indexed="64"/>
      </right>
      <top style="thin">
        <color indexed="64"/>
      </top>
      <bottom style="thin">
        <color theme="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style="thin">
        <color rgb="FF000000"/>
      </bottom>
      <diagonal/>
    </border>
    <border>
      <left/>
      <right style="thin">
        <color theme="1"/>
      </right>
      <top style="thin">
        <color indexed="64"/>
      </top>
      <bottom style="thin">
        <color indexed="64"/>
      </bottom>
      <diagonal/>
    </border>
    <border>
      <left/>
      <right style="medium">
        <color indexed="64"/>
      </right>
      <top style="medium">
        <color indexed="64"/>
      </top>
      <bottom style="medium">
        <color indexed="64"/>
      </bottom>
      <diagonal/>
    </border>
  </borders>
  <cellStyleXfs count="3">
    <xf numFmtId="0" fontId="0" fillId="0" borderId="0"/>
    <xf numFmtId="0" fontId="3" fillId="0" borderId="0"/>
    <xf numFmtId="0" fontId="15" fillId="0" borderId="0" applyNumberFormat="0" applyFill="0" applyBorder="0" applyAlignment="0" applyProtection="0"/>
  </cellStyleXfs>
  <cellXfs count="142">
    <xf numFmtId="0" fontId="0" fillId="0" borderId="0" xfId="0"/>
    <xf numFmtId="0" fontId="0" fillId="0" borderId="0" xfId="0" applyAlignment="1" applyProtection="1">
      <alignment vertical="center"/>
    </xf>
    <xf numFmtId="0" fontId="1" fillId="0" borderId="0" xfId="0" applyFont="1" applyAlignment="1" applyProtection="1">
      <alignment horizontal="right" vertical="center"/>
    </xf>
    <xf numFmtId="0" fontId="4" fillId="0" borderId="0" xfId="0" applyFont="1" applyAlignment="1" applyProtection="1">
      <alignment horizontal="center" vertical="center"/>
    </xf>
    <xf numFmtId="0" fontId="4" fillId="0" borderId="0" xfId="0" applyFont="1" applyAlignment="1" applyProtection="1">
      <alignment horizontal="right" vertical="center"/>
    </xf>
    <xf numFmtId="0" fontId="0" fillId="2" borderId="0" xfId="0" applyFill="1" applyAlignment="1" applyProtection="1">
      <alignment horizontal="center" vertical="center"/>
    </xf>
    <xf numFmtId="0" fontId="14" fillId="2" borderId="0" xfId="0" applyFont="1" applyFill="1" applyAlignment="1" applyProtection="1">
      <alignment vertical="center"/>
    </xf>
    <xf numFmtId="0" fontId="0" fillId="2" borderId="0" xfId="0" applyFill="1" applyAlignment="1" applyProtection="1">
      <alignment vertical="center"/>
    </xf>
    <xf numFmtId="0" fontId="14" fillId="2" borderId="0" xfId="0" applyFont="1" applyFill="1" applyProtection="1"/>
    <xf numFmtId="166" fontId="7" fillId="0" borderId="23" xfId="0" applyNumberFormat="1" applyFont="1" applyBorder="1" applyAlignment="1" applyProtection="1">
      <alignment horizontal="center" vertical="center"/>
    </xf>
    <xf numFmtId="44" fontId="1" fillId="0" borderId="23" xfId="0" applyNumberFormat="1" applyFont="1" applyBorder="1" applyAlignment="1" applyProtection="1">
      <alignment horizontal="right" vertical="center"/>
    </xf>
    <xf numFmtId="44" fontId="1" fillId="0" borderId="29" xfId="0" applyNumberFormat="1" applyFont="1" applyBorder="1" applyAlignment="1" applyProtection="1">
      <alignment horizontal="right" vertical="center"/>
    </xf>
    <xf numFmtId="44" fontId="1" fillId="0" borderId="1" xfId="0" applyNumberFormat="1" applyFont="1" applyBorder="1" applyAlignment="1" applyProtection="1">
      <alignment horizontal="right" vertical="center"/>
    </xf>
    <xf numFmtId="8" fontId="3" fillId="2" borderId="1" xfId="0" applyNumberFormat="1" applyFont="1" applyFill="1" applyBorder="1" applyAlignment="1" applyProtection="1">
      <alignment horizontal="center" vertical="center"/>
    </xf>
    <xf numFmtId="4" fontId="3" fillId="2" borderId="1" xfId="0" applyNumberFormat="1" applyFont="1" applyFill="1" applyBorder="1" applyAlignment="1" applyProtection="1">
      <alignment horizontal="center" vertical="center" wrapText="1"/>
    </xf>
    <xf numFmtId="0" fontId="3" fillId="0" borderId="1" xfId="0" applyFont="1" applyBorder="1" applyAlignment="1" applyProtection="1">
      <alignment horizontal="left" vertical="center"/>
    </xf>
    <xf numFmtId="0" fontId="10" fillId="0" borderId="0" xfId="0" applyFont="1" applyBorder="1" applyAlignment="1" applyProtection="1">
      <alignment horizontal="center" vertical="center"/>
    </xf>
    <xf numFmtId="164" fontId="1" fillId="0" borderId="0" xfId="0" applyNumberFormat="1" applyFont="1" applyBorder="1" applyAlignment="1" applyProtection="1">
      <alignment horizontal="center" vertical="center"/>
    </xf>
    <xf numFmtId="0" fontId="1" fillId="0" borderId="0" xfId="0" applyFont="1" applyAlignment="1" applyProtection="1">
      <alignment horizontal="center" vertical="center"/>
    </xf>
    <xf numFmtId="0" fontId="6" fillId="0" borderId="0" xfId="0" applyFont="1" applyAlignment="1" applyProtection="1">
      <alignment horizontal="center" vertical="center"/>
    </xf>
    <xf numFmtId="165" fontId="0" fillId="0" borderId="0" xfId="0" applyNumberFormat="1" applyBorder="1" applyAlignment="1" applyProtection="1">
      <alignment horizontal="center" vertical="center"/>
    </xf>
    <xf numFmtId="8" fontId="0" fillId="0" borderId="0" xfId="0" applyNumberFormat="1" applyAlignment="1" applyProtection="1">
      <alignment horizontal="center" vertical="center"/>
    </xf>
    <xf numFmtId="8" fontId="0" fillId="0" borderId="0" xfId="0" applyNumberFormat="1" applyAlignment="1" applyProtection="1">
      <alignment vertical="center"/>
    </xf>
    <xf numFmtId="8" fontId="0" fillId="0" borderId="0" xfId="0" applyNumberFormat="1" applyAlignment="1" applyProtection="1">
      <alignment horizontal="left" vertical="center"/>
    </xf>
    <xf numFmtId="0" fontId="3" fillId="0" borderId="0" xfId="1" applyFont="1" applyFill="1" applyBorder="1" applyProtection="1"/>
    <xf numFmtId="0" fontId="3" fillId="0" borderId="0" xfId="1" applyProtection="1"/>
    <xf numFmtId="0" fontId="3" fillId="0" borderId="15" xfId="1" applyFont="1" applyFill="1" applyBorder="1" applyProtection="1"/>
    <xf numFmtId="0" fontId="3" fillId="0" borderId="0" xfId="1" applyBorder="1" applyProtection="1"/>
    <xf numFmtId="0" fontId="3" fillId="0" borderId="18" xfId="1" applyFont="1" applyFill="1" applyBorder="1" applyProtection="1"/>
    <xf numFmtId="167" fontId="3" fillId="0" borderId="18" xfId="1" applyNumberFormat="1" applyFont="1" applyFill="1" applyBorder="1" applyAlignment="1" applyProtection="1"/>
    <xf numFmtId="168" fontId="3" fillId="0" borderId="16" xfId="1" applyNumberFormat="1" applyFont="1" applyFill="1" applyBorder="1" applyProtection="1"/>
    <xf numFmtId="168" fontId="3" fillId="0" borderId="18" xfId="1" applyNumberFormat="1" applyFont="1" applyFill="1" applyBorder="1" applyProtection="1"/>
    <xf numFmtId="0" fontId="3" fillId="0" borderId="11" xfId="1" applyFont="1" applyFill="1" applyBorder="1" applyProtection="1"/>
    <xf numFmtId="167" fontId="3" fillId="0" borderId="11" xfId="1" applyNumberFormat="1" applyFont="1" applyFill="1" applyBorder="1" applyAlignment="1" applyProtection="1"/>
    <xf numFmtId="168" fontId="3" fillId="0" borderId="10" xfId="1" applyNumberFormat="1" applyFont="1" applyFill="1" applyBorder="1" applyProtection="1"/>
    <xf numFmtId="168" fontId="3" fillId="0" borderId="11" xfId="1" applyNumberFormat="1" applyFont="1" applyFill="1" applyBorder="1" applyProtection="1"/>
    <xf numFmtId="0" fontId="3" fillId="0" borderId="14" xfId="1" applyFont="1" applyFill="1" applyBorder="1" applyProtection="1"/>
    <xf numFmtId="0" fontId="3" fillId="0" borderId="11" xfId="1" applyFont="1" applyFill="1" applyBorder="1" applyAlignment="1" applyProtection="1">
      <alignment wrapText="1"/>
    </xf>
    <xf numFmtId="167" fontId="3" fillId="0" borderId="11" xfId="1" applyNumberFormat="1" applyFont="1" applyFill="1" applyBorder="1" applyProtection="1"/>
    <xf numFmtId="167" fontId="3" fillId="0" borderId="13" xfId="1" applyNumberFormat="1" applyFont="1" applyFill="1" applyBorder="1" applyProtection="1"/>
    <xf numFmtId="168" fontId="3" fillId="0" borderId="27" xfId="1" applyNumberFormat="1" applyFont="1" applyFill="1" applyBorder="1" applyProtection="1"/>
    <xf numFmtId="167" fontId="3" fillId="0" borderId="27" xfId="1" applyNumberFormat="1" applyFont="1" applyFill="1" applyBorder="1" applyAlignment="1" applyProtection="1"/>
    <xf numFmtId="0" fontId="3" fillId="0" borderId="12" xfId="1" applyFont="1" applyFill="1" applyBorder="1" applyProtection="1"/>
    <xf numFmtId="167" fontId="3" fillId="0" borderId="12" xfId="1" applyNumberFormat="1" applyFont="1" applyFill="1" applyBorder="1" applyProtection="1"/>
    <xf numFmtId="167" fontId="3" fillId="0" borderId="0" xfId="1" applyNumberFormat="1" applyFont="1" applyFill="1" applyBorder="1" applyProtection="1"/>
    <xf numFmtId="0" fontId="19" fillId="0" borderId="0" xfId="1" applyFont="1" applyFill="1" applyBorder="1" applyProtection="1"/>
    <xf numFmtId="0" fontId="17" fillId="0" borderId="0" xfId="1" applyFont="1" applyFill="1" applyBorder="1" applyAlignment="1" applyProtection="1">
      <alignment horizontal="right"/>
    </xf>
    <xf numFmtId="167" fontId="18" fillId="0" borderId="0" xfId="1" applyNumberFormat="1" applyFont="1" applyFill="1" applyBorder="1" applyProtection="1"/>
    <xf numFmtId="4" fontId="16" fillId="0" borderId="0" xfId="1" applyNumberFormat="1" applyFont="1" applyFill="1" applyBorder="1" applyProtection="1"/>
    <xf numFmtId="4" fontId="3" fillId="0" borderId="23" xfId="1" applyNumberFormat="1" applyFont="1" applyFill="1" applyBorder="1" applyProtection="1"/>
    <xf numFmtId="167" fontId="16" fillId="0" borderId="0" xfId="1" applyNumberFormat="1" applyFont="1" applyFill="1" applyBorder="1" applyAlignment="1" applyProtection="1">
      <alignment horizontal="right"/>
    </xf>
    <xf numFmtId="3" fontId="3" fillId="3" borderId="18" xfId="1" applyNumberFormat="1" applyFont="1" applyFill="1" applyBorder="1" applyProtection="1">
      <protection locked="0"/>
    </xf>
    <xf numFmtId="3" fontId="3" fillId="3" borderId="11" xfId="1" applyNumberFormat="1" applyFont="1" applyFill="1" applyBorder="1" applyProtection="1">
      <protection locked="0"/>
    </xf>
    <xf numFmtId="4" fontId="3" fillId="3" borderId="14" xfId="1" applyNumberFormat="1" applyFont="1" applyFill="1" applyBorder="1" applyProtection="1">
      <protection locked="0"/>
    </xf>
    <xf numFmtId="167" fontId="1" fillId="0" borderId="0" xfId="1" applyNumberFormat="1" applyFont="1" applyFill="1" applyBorder="1" applyAlignment="1" applyProtection="1">
      <alignment horizontal="right"/>
    </xf>
    <xf numFmtId="4" fontId="1" fillId="0" borderId="0" xfId="1" applyNumberFormat="1" applyFont="1" applyFill="1" applyBorder="1" applyProtection="1"/>
    <xf numFmtId="0" fontId="1" fillId="0" borderId="0" xfId="1" applyFont="1" applyFill="1" applyBorder="1" applyProtection="1"/>
    <xf numFmtId="168" fontId="1" fillId="0" borderId="0" xfId="1" applyNumberFormat="1" applyFont="1" applyFill="1" applyBorder="1" applyProtection="1"/>
    <xf numFmtId="0" fontId="3" fillId="2" borderId="0" xfId="1" applyFont="1" applyFill="1" applyBorder="1" applyProtection="1"/>
    <xf numFmtId="0" fontId="1" fillId="2" borderId="0" xfId="1" applyFont="1" applyFill="1" applyBorder="1" applyProtection="1"/>
    <xf numFmtId="0" fontId="1" fillId="2" borderId="0" xfId="1" applyFont="1" applyFill="1" applyBorder="1" applyAlignment="1" applyProtection="1">
      <alignment horizontal="right"/>
    </xf>
    <xf numFmtId="167" fontId="1" fillId="2" borderId="0" xfId="1" applyNumberFormat="1" applyFont="1" applyFill="1" applyBorder="1" applyAlignment="1" applyProtection="1">
      <alignment horizontal="right"/>
    </xf>
    <xf numFmtId="4" fontId="1" fillId="4" borderId="0" xfId="1" applyNumberFormat="1" applyFont="1" applyFill="1" applyBorder="1" applyProtection="1"/>
    <xf numFmtId="0" fontId="3" fillId="0" borderId="0" xfId="1" applyAlignment="1" applyProtection="1">
      <alignment wrapText="1"/>
    </xf>
    <xf numFmtId="167" fontId="1" fillId="7" borderId="23" xfId="1" applyNumberFormat="1" applyFont="1" applyFill="1" applyBorder="1" applyAlignment="1" applyProtection="1">
      <alignment horizontal="center" vertical="center" wrapText="1"/>
    </xf>
    <xf numFmtId="0" fontId="1" fillId="6" borderId="17" xfId="1" applyFont="1" applyFill="1" applyBorder="1" applyAlignment="1" applyProtection="1">
      <alignment horizontal="center" vertical="center"/>
    </xf>
    <xf numFmtId="0" fontId="1" fillId="7" borderId="19" xfId="1" applyFont="1" applyFill="1" applyBorder="1" applyAlignment="1" applyProtection="1">
      <alignment horizontal="center" vertical="center" wrapText="1"/>
    </xf>
    <xf numFmtId="167" fontId="1" fillId="7" borderId="20" xfId="1" applyNumberFormat="1" applyFont="1" applyFill="1" applyBorder="1" applyAlignment="1" applyProtection="1">
      <alignment horizontal="center" vertical="center" wrapText="1"/>
    </xf>
    <xf numFmtId="167" fontId="1" fillId="7" borderId="21" xfId="1" applyNumberFormat="1" applyFont="1" applyFill="1" applyBorder="1" applyAlignment="1" applyProtection="1">
      <alignment horizontal="center" vertical="center" wrapText="1"/>
    </xf>
    <xf numFmtId="0" fontId="1" fillId="7" borderId="21" xfId="1" applyFont="1" applyFill="1" applyBorder="1" applyAlignment="1" applyProtection="1">
      <alignment horizontal="center" vertical="center" wrapText="1"/>
    </xf>
    <xf numFmtId="0" fontId="1" fillId="7" borderId="22" xfId="1" applyFont="1" applyFill="1" applyBorder="1" applyAlignment="1" applyProtection="1">
      <alignment horizontal="center" vertical="center" wrapText="1"/>
    </xf>
    <xf numFmtId="0" fontId="0" fillId="0" borderId="0" xfId="0" applyAlignment="1" applyProtection="1">
      <alignment horizontal="center"/>
    </xf>
    <xf numFmtId="0" fontId="0" fillId="2" borderId="0" xfId="0" applyFill="1" applyAlignment="1" applyProtection="1">
      <alignment horizontal="center"/>
    </xf>
    <xf numFmtId="0" fontId="5" fillId="0" borderId="0" xfId="0" applyFont="1" applyAlignment="1" applyProtection="1">
      <alignment horizontal="center" vertical="center"/>
    </xf>
    <xf numFmtId="0" fontId="0" fillId="0" borderId="0" xfId="0" applyAlignment="1" applyProtection="1">
      <alignment horizontal="center" vertical="center"/>
    </xf>
    <xf numFmtId="0" fontId="8" fillId="0" borderId="0" xfId="0" applyFont="1" applyAlignment="1" applyProtection="1">
      <alignment horizontal="center" vertical="center"/>
    </xf>
    <xf numFmtId="0" fontId="9" fillId="0" borderId="0" xfId="0" applyFont="1" applyAlignment="1" applyProtection="1">
      <alignment horizontal="center" vertical="center"/>
    </xf>
    <xf numFmtId="0" fontId="12" fillId="0" borderId="0" xfId="0" applyFont="1" applyAlignment="1" applyProtection="1">
      <alignment horizontal="center" vertical="center"/>
    </xf>
    <xf numFmtId="0" fontId="13" fillId="0" borderId="0" xfId="1" applyFont="1" applyBorder="1" applyAlignment="1" applyProtection="1">
      <alignment horizontal="left" vertical="center" wrapText="1"/>
    </xf>
    <xf numFmtId="0" fontId="3" fillId="2" borderId="1" xfId="0" applyFont="1" applyFill="1" applyBorder="1" applyAlignment="1" applyProtection="1">
      <alignment horizontal="left" vertical="center"/>
    </xf>
    <xf numFmtId="0" fontId="3" fillId="2" borderId="0" xfId="0" applyFont="1" applyFill="1" applyBorder="1" applyAlignment="1" applyProtection="1">
      <alignment horizontal="right" vertical="center"/>
    </xf>
    <xf numFmtId="9" fontId="3" fillId="2" borderId="29" xfId="0" applyNumberFormat="1" applyFont="1" applyFill="1" applyBorder="1" applyAlignment="1" applyProtection="1">
      <alignment horizontal="center" vertical="center"/>
    </xf>
    <xf numFmtId="9" fontId="3" fillId="2" borderId="1" xfId="0" applyNumberFormat="1" applyFont="1" applyFill="1" applyBorder="1" applyAlignment="1" applyProtection="1">
      <alignment horizontal="center" vertical="center"/>
    </xf>
    <xf numFmtId="0" fontId="3" fillId="2" borderId="7" xfId="0" applyFont="1" applyFill="1" applyBorder="1" applyAlignment="1" applyProtection="1">
      <alignment horizontal="right" vertical="center"/>
    </xf>
    <xf numFmtId="0" fontId="1" fillId="2" borderId="0" xfId="1" applyFont="1" applyFill="1" applyAlignment="1" applyProtection="1">
      <alignment horizontal="center" wrapText="1"/>
    </xf>
    <xf numFmtId="0" fontId="3" fillId="0" borderId="0" xfId="1" applyBorder="1" applyAlignment="1" applyProtection="1">
      <alignment wrapText="1"/>
    </xf>
    <xf numFmtId="0" fontId="14" fillId="0" borderId="0" xfId="0" applyFont="1" applyAlignment="1" applyProtection="1">
      <alignment vertical="center"/>
    </xf>
    <xf numFmtId="44" fontId="1" fillId="8" borderId="1" xfId="0" applyNumberFormat="1" applyFont="1" applyFill="1" applyBorder="1" applyAlignment="1" applyProtection="1">
      <alignment horizontal="right" vertical="center"/>
      <protection locked="0"/>
    </xf>
    <xf numFmtId="0" fontId="2" fillId="5" borderId="4" xfId="0" applyFont="1" applyFill="1" applyBorder="1" applyAlignment="1" applyProtection="1">
      <alignment horizontal="left" vertical="center"/>
    </xf>
    <xf numFmtId="0" fontId="1" fillId="9" borderId="1" xfId="0" applyFont="1" applyFill="1" applyBorder="1" applyAlignment="1" applyProtection="1">
      <alignment horizontal="center" vertical="center"/>
    </xf>
    <xf numFmtId="0" fontId="1" fillId="9" borderId="1" xfId="0" applyFont="1" applyFill="1" applyBorder="1" applyAlignment="1" applyProtection="1">
      <alignment horizontal="right" vertical="center"/>
    </xf>
    <xf numFmtId="0" fontId="3" fillId="0" borderId="30" xfId="0" applyFont="1" applyFill="1" applyBorder="1" applyAlignment="1" applyProtection="1">
      <alignment vertical="center"/>
    </xf>
    <xf numFmtId="0" fontId="3" fillId="0" borderId="31" xfId="0" applyFont="1" applyFill="1" applyBorder="1" applyAlignment="1" applyProtection="1">
      <alignment vertical="center"/>
    </xf>
    <xf numFmtId="166" fontId="3" fillId="8" borderId="28" xfId="0" applyNumberFormat="1"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xf>
    <xf numFmtId="166" fontId="3" fillId="0" borderId="11" xfId="0" applyNumberFormat="1" applyFont="1" applyFill="1" applyBorder="1" applyAlignment="1" applyProtection="1">
      <alignment horizontal="center" vertical="center"/>
    </xf>
    <xf numFmtId="44" fontId="1" fillId="0" borderId="11" xfId="0" applyNumberFormat="1" applyFont="1" applyFill="1" applyBorder="1" applyAlignment="1" applyProtection="1">
      <alignment horizontal="right" vertical="center"/>
    </xf>
    <xf numFmtId="44" fontId="1" fillId="0" borderId="17" xfId="0" applyNumberFormat="1" applyFont="1" applyFill="1" applyBorder="1" applyAlignment="1" applyProtection="1">
      <alignment horizontal="right" vertical="center"/>
    </xf>
    <xf numFmtId="164" fontId="1" fillId="0" borderId="6" xfId="0" applyNumberFormat="1" applyFont="1" applyBorder="1" applyAlignment="1" applyProtection="1">
      <alignment horizontal="center" vertical="center"/>
    </xf>
    <xf numFmtId="0" fontId="14" fillId="2" borderId="0" xfId="0" applyFont="1" applyFill="1" applyAlignment="1" applyProtection="1">
      <alignment horizontal="center" vertical="center"/>
    </xf>
    <xf numFmtId="0" fontId="14" fillId="2" borderId="0" xfId="0" applyFont="1" applyFill="1" applyAlignment="1" applyProtection="1">
      <alignment horizontal="center"/>
    </xf>
    <xf numFmtId="0" fontId="14" fillId="0" borderId="0" xfId="0" applyFont="1" applyAlignment="1" applyProtection="1">
      <alignment horizontal="center" vertical="center"/>
    </xf>
    <xf numFmtId="0" fontId="14" fillId="0" borderId="0" xfId="0" applyFont="1" applyBorder="1" applyAlignment="1" applyProtection="1">
      <alignment horizontal="center" vertical="center"/>
    </xf>
    <xf numFmtId="0" fontId="23" fillId="0" borderId="0" xfId="0" applyFont="1" applyAlignment="1" applyProtection="1">
      <alignment vertical="center"/>
    </xf>
    <xf numFmtId="0" fontId="23" fillId="2" borderId="0" xfId="0" applyFont="1" applyFill="1" applyAlignment="1" applyProtection="1">
      <alignment vertical="center"/>
    </xf>
    <xf numFmtId="0" fontId="23" fillId="0" borderId="0" xfId="0" applyFont="1" applyAlignment="1" applyProtection="1">
      <alignment horizontal="center" vertical="center"/>
    </xf>
    <xf numFmtId="0" fontId="23" fillId="2" borderId="0" xfId="0" applyFont="1" applyFill="1" applyAlignment="1" applyProtection="1">
      <alignment horizontal="center" vertical="center"/>
    </xf>
    <xf numFmtId="0" fontId="14" fillId="0" borderId="0" xfId="0" applyFont="1" applyAlignment="1" applyProtection="1">
      <alignment horizontal="center"/>
    </xf>
    <xf numFmtId="0" fontId="1" fillId="9" borderId="2" xfId="0" applyFont="1" applyFill="1" applyBorder="1" applyAlignment="1" applyProtection="1">
      <alignment horizontal="center" vertical="center"/>
    </xf>
    <xf numFmtId="0" fontId="0" fillId="0" borderId="0" xfId="0" applyBorder="1" applyAlignment="1" applyProtection="1">
      <alignment horizontal="center" vertical="center"/>
    </xf>
    <xf numFmtId="0" fontId="2" fillId="5" borderId="0" xfId="0" applyFont="1" applyFill="1" applyBorder="1" applyAlignment="1" applyProtection="1">
      <alignment horizontal="left" vertical="center"/>
    </xf>
    <xf numFmtId="0" fontId="15" fillId="2" borderId="1" xfId="2" applyFont="1" applyFill="1" applyBorder="1" applyAlignment="1" applyProtection="1">
      <alignment horizontal="left" vertical="center" wrapText="1"/>
      <protection locked="0"/>
    </xf>
    <xf numFmtId="0" fontId="13" fillId="0" borderId="2" xfId="1" applyFont="1" applyBorder="1" applyAlignment="1" applyProtection="1">
      <alignment horizontal="center" vertical="center" wrapText="1"/>
    </xf>
    <xf numFmtId="0" fontId="13" fillId="0" borderId="3" xfId="1" applyFont="1" applyBorder="1" applyAlignment="1" applyProtection="1">
      <alignment horizontal="center" vertical="center" wrapText="1"/>
    </xf>
    <xf numFmtId="0" fontId="13" fillId="0" borderId="8" xfId="1" applyFont="1" applyBorder="1" applyAlignment="1" applyProtection="1">
      <alignment horizontal="center" vertical="center" wrapText="1"/>
    </xf>
    <xf numFmtId="0" fontId="3" fillId="2" borderId="1" xfId="0" applyFont="1" applyFill="1" applyBorder="1" applyAlignment="1" applyProtection="1">
      <alignment horizontal="center" vertical="center"/>
    </xf>
    <xf numFmtId="0" fontId="1" fillId="9" borderId="2" xfId="0" applyFont="1" applyFill="1" applyBorder="1" applyAlignment="1" applyProtection="1">
      <alignment horizontal="center" vertical="center"/>
    </xf>
    <xf numFmtId="0" fontId="1" fillId="9" borderId="8" xfId="0" applyFont="1" applyFill="1" applyBorder="1" applyAlignment="1" applyProtection="1">
      <alignment horizontal="center" vertical="center"/>
    </xf>
    <xf numFmtId="0" fontId="12" fillId="8" borderId="0" xfId="0" applyFont="1" applyFill="1" applyBorder="1" applyAlignment="1" applyProtection="1">
      <alignment horizontal="center"/>
    </xf>
    <xf numFmtId="0" fontId="12" fillId="8" borderId="5" xfId="0" applyFont="1" applyFill="1" applyBorder="1" applyAlignment="1" applyProtection="1">
      <alignment horizontal="center" vertical="top" wrapText="1"/>
    </xf>
    <xf numFmtId="0" fontId="11" fillId="0" borderId="0" xfId="0" applyFont="1" applyBorder="1" applyAlignment="1" applyProtection="1">
      <alignment horizontal="center" vertical="center"/>
    </xf>
    <xf numFmtId="0" fontId="3" fillId="8" borderId="1" xfId="0" applyFont="1" applyFill="1" applyBorder="1" applyAlignment="1" applyProtection="1">
      <alignment horizontal="center" vertical="center" wrapText="1"/>
    </xf>
    <xf numFmtId="0" fontId="3" fillId="2" borderId="2" xfId="0" applyFont="1" applyFill="1" applyBorder="1" applyAlignment="1" applyProtection="1">
      <alignment horizontal="center" vertical="center"/>
    </xf>
    <xf numFmtId="0" fontId="3" fillId="2" borderId="32" xfId="0" applyFont="1" applyFill="1" applyBorder="1" applyAlignment="1" applyProtection="1">
      <alignment horizontal="center" vertical="center"/>
    </xf>
    <xf numFmtId="0" fontId="11" fillId="8" borderId="0" xfId="0" applyFont="1" applyFill="1" applyBorder="1" applyAlignment="1" applyProtection="1">
      <alignment horizontal="center" vertical="center"/>
    </xf>
    <xf numFmtId="0" fontId="3" fillId="0" borderId="2" xfId="1" applyBorder="1" applyAlignment="1" applyProtection="1">
      <alignment horizontal="center" wrapText="1"/>
    </xf>
    <xf numFmtId="0" fontId="3" fillId="0" borderId="3" xfId="1" applyBorder="1" applyAlignment="1" applyProtection="1">
      <alignment horizontal="center" wrapText="1"/>
    </xf>
    <xf numFmtId="0" fontId="3" fillId="0" borderId="8" xfId="1" applyBorder="1" applyAlignment="1" applyProtection="1">
      <alignment horizontal="center" wrapText="1"/>
    </xf>
    <xf numFmtId="0" fontId="1" fillId="4" borderId="0" xfId="1" applyFont="1" applyFill="1" applyAlignment="1" applyProtection="1">
      <alignment horizontal="center" wrapText="1"/>
    </xf>
    <xf numFmtId="0" fontId="11" fillId="0" borderId="0" xfId="1" applyFont="1" applyFill="1" applyBorder="1" applyAlignment="1" applyProtection="1">
      <alignment horizontal="center" vertical="center"/>
    </xf>
    <xf numFmtId="0" fontId="3" fillId="0" borderId="0" xfId="1" applyProtection="1"/>
    <xf numFmtId="0" fontId="1" fillId="0" borderId="15" xfId="1" applyFont="1" applyFill="1" applyBorder="1" applyAlignment="1" applyProtection="1">
      <alignment horizontal="center" vertical="center" wrapText="1"/>
    </xf>
    <xf numFmtId="0" fontId="3" fillId="0" borderId="0" xfId="1" applyFont="1" applyAlignment="1" applyProtection="1">
      <alignment horizontal="center" vertical="center"/>
    </xf>
    <xf numFmtId="0" fontId="1" fillId="6" borderId="24" xfId="1" applyFont="1" applyFill="1" applyBorder="1" applyAlignment="1" applyProtection="1">
      <alignment horizontal="center" vertical="center"/>
    </xf>
    <xf numFmtId="0" fontId="3" fillId="5" borderId="25" xfId="1" applyFont="1" applyFill="1" applyBorder="1" applyProtection="1"/>
    <xf numFmtId="0" fontId="3" fillId="5" borderId="26" xfId="1" applyFont="1" applyFill="1" applyBorder="1" applyProtection="1"/>
    <xf numFmtId="0" fontId="3" fillId="0" borderId="16" xfId="1" applyFont="1" applyFill="1" applyBorder="1" applyProtection="1"/>
    <xf numFmtId="0" fontId="3" fillId="0" borderId="15" xfId="1" applyBorder="1" applyProtection="1"/>
    <xf numFmtId="0" fontId="3" fillId="0" borderId="13" xfId="1" applyBorder="1" applyProtection="1"/>
    <xf numFmtId="0" fontId="3" fillId="0" borderId="10" xfId="1" applyFont="1" applyFill="1" applyBorder="1" applyProtection="1"/>
    <xf numFmtId="0" fontId="3" fillId="0" borderId="9" xfId="1" applyBorder="1" applyProtection="1"/>
    <xf numFmtId="44" fontId="22" fillId="0" borderId="33" xfId="0" applyNumberFormat="1" applyFont="1" applyBorder="1" applyAlignment="1" applyProtection="1">
      <alignment horizontal="right" vertical="center"/>
    </xf>
  </cellXfs>
  <cellStyles count="3">
    <cellStyle name="Hyperlink" xfId="2" builtinId="8"/>
    <cellStyle name="Normal" xfId="0" builtinId="0"/>
    <cellStyle name="Normal 2" xfId="1" xr:uid="{00000000-0005-0000-0000-000002000000}"/>
  </cellStyles>
  <dxfs count="1">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1092014</xdr:colOff>
      <xdr:row>0</xdr:row>
      <xdr:rowOff>0</xdr:rowOff>
    </xdr:from>
    <xdr:to>
      <xdr:col>6</xdr:col>
      <xdr:colOff>336176</xdr:colOff>
      <xdr:row>6</xdr:row>
      <xdr:rowOff>110311</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a:stretch>
          <a:fillRect/>
        </a:stretch>
      </xdr:blipFill>
      <xdr:spPr>
        <a:xfrm>
          <a:off x="1741955" y="0"/>
          <a:ext cx="8892427" cy="15894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112294</xdr:colOff>
      <xdr:row>7</xdr:row>
      <xdr:rowOff>47625</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0" y="0"/>
          <a:ext cx="6579769" cy="11811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achdidaho.org/Departments/Engineering/DevelopmentServices/impactFees.aspx"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outlinePr showOutlineSymbols="0"/>
    <pageSetUpPr autoPageBreaks="0" fitToPage="1"/>
  </sheetPr>
  <dimension ref="B1:R48"/>
  <sheetViews>
    <sheetView showGridLines="0" tabSelected="1" showRuler="0" showOutlineSymbols="0" topLeftCell="A10" zoomScaleNormal="100" workbookViewId="0">
      <selection activeCell="G23" sqref="G23"/>
    </sheetView>
  </sheetViews>
  <sheetFormatPr defaultRowHeight="12.75" x14ac:dyDescent="0.2"/>
  <cols>
    <col min="1" max="1" width="11" style="1" customWidth="1"/>
    <col min="2" max="2" width="83.140625" style="1" customWidth="1"/>
    <col min="3" max="3" width="22.140625" style="1" customWidth="1"/>
    <col min="4" max="4" width="13.28515625" style="1" customWidth="1"/>
    <col min="5" max="5" width="13.28515625" style="74" customWidth="1"/>
    <col min="6" max="6" width="12.7109375" style="74" customWidth="1"/>
    <col min="7" max="7" width="34.140625" style="2" customWidth="1"/>
    <col min="8" max="9" width="9.140625" style="1"/>
    <col min="10" max="10" width="33.140625" style="1" customWidth="1"/>
    <col min="11" max="16384" width="9.140625" style="1"/>
  </cols>
  <sheetData>
    <row r="1" spans="2:18" ht="20.100000000000001" customHeight="1" x14ac:dyDescent="0.2">
      <c r="B1" s="74"/>
      <c r="E1" s="73"/>
      <c r="G1" s="74"/>
    </row>
    <row r="2" spans="2:18" ht="20.100000000000001" customHeight="1" x14ac:dyDescent="0.2">
      <c r="B2" s="76"/>
      <c r="E2" s="75"/>
      <c r="F2" s="76"/>
      <c r="G2" s="76"/>
    </row>
    <row r="3" spans="2:18" ht="20.100000000000001" customHeight="1" x14ac:dyDescent="0.2"/>
    <row r="4" spans="2:18" ht="20.100000000000001" customHeight="1" x14ac:dyDescent="0.2">
      <c r="F4" s="3"/>
      <c r="G4" s="4"/>
    </row>
    <row r="5" spans="2:18" ht="20.100000000000001" customHeight="1" x14ac:dyDescent="0.2">
      <c r="F5" s="3"/>
      <c r="G5" s="4"/>
      <c r="H5" s="103"/>
      <c r="I5" s="104"/>
      <c r="J5" s="104"/>
      <c r="K5" s="104"/>
      <c r="L5" s="103"/>
      <c r="M5" s="103"/>
    </row>
    <row r="6" spans="2:18" ht="20.100000000000001" customHeight="1" x14ac:dyDescent="0.2">
      <c r="B6" s="77"/>
      <c r="E6" s="77"/>
      <c r="F6" s="77"/>
      <c r="G6" s="77"/>
      <c r="H6" s="103"/>
      <c r="I6" s="104"/>
      <c r="J6" s="104"/>
      <c r="K6" s="104"/>
      <c r="L6" s="103"/>
      <c r="M6" s="103"/>
    </row>
    <row r="7" spans="2:18" s="74" customFormat="1" ht="33.75" customHeight="1" x14ac:dyDescent="0.2">
      <c r="B7" s="120" t="s">
        <v>72</v>
      </c>
      <c r="C7" s="120"/>
      <c r="D7" s="120"/>
      <c r="E7" s="120"/>
      <c r="F7" s="120"/>
      <c r="G7" s="120"/>
      <c r="H7" s="105"/>
      <c r="I7" s="106"/>
      <c r="J7" s="106"/>
      <c r="K7" s="106"/>
      <c r="L7" s="106"/>
      <c r="M7" s="106"/>
      <c r="N7" s="5"/>
      <c r="O7" s="5"/>
      <c r="P7" s="5"/>
      <c r="Q7" s="5"/>
      <c r="R7" s="5"/>
    </row>
    <row r="8" spans="2:18" s="71" customFormat="1" ht="33.75" customHeight="1" x14ac:dyDescent="0.2">
      <c r="B8" s="124" t="s">
        <v>62</v>
      </c>
      <c r="C8" s="124"/>
      <c r="D8" s="124"/>
      <c r="E8" s="124"/>
      <c r="F8" s="124"/>
      <c r="G8" s="124"/>
      <c r="H8" s="107"/>
      <c r="I8" s="100"/>
      <c r="J8" s="100"/>
      <c r="K8" s="100"/>
      <c r="L8" s="100"/>
      <c r="M8" s="100"/>
      <c r="N8" s="100"/>
      <c r="O8" s="100"/>
      <c r="P8" s="100"/>
      <c r="Q8" s="72"/>
      <c r="R8" s="72"/>
    </row>
    <row r="9" spans="2:18" s="71" customFormat="1" ht="18.95" customHeight="1" x14ac:dyDescent="0.25">
      <c r="B9" s="118" t="s">
        <v>60</v>
      </c>
      <c r="C9" s="118"/>
      <c r="D9" s="118"/>
      <c r="E9" s="118"/>
      <c r="F9" s="118"/>
      <c r="G9" s="118"/>
      <c r="H9" s="107"/>
      <c r="I9" s="100"/>
      <c r="J9" s="100"/>
      <c r="K9" s="100"/>
      <c r="L9" s="100"/>
      <c r="M9" s="100"/>
      <c r="N9" s="100"/>
      <c r="O9" s="100"/>
      <c r="P9" s="100"/>
      <c r="Q9" s="72"/>
      <c r="R9" s="72"/>
    </row>
    <row r="10" spans="2:18" s="71" customFormat="1" ht="18.95" customHeight="1" x14ac:dyDescent="0.25">
      <c r="B10" s="118" t="s">
        <v>61</v>
      </c>
      <c r="C10" s="118"/>
      <c r="D10" s="118"/>
      <c r="E10" s="118"/>
      <c r="F10" s="118"/>
      <c r="G10" s="118"/>
      <c r="H10" s="107"/>
      <c r="I10" s="100"/>
      <c r="J10" s="100"/>
      <c r="K10" s="100"/>
      <c r="L10" s="100"/>
      <c r="M10" s="100"/>
      <c r="N10" s="100"/>
      <c r="O10" s="100"/>
      <c r="P10" s="100"/>
      <c r="Q10" s="72"/>
      <c r="R10" s="72"/>
    </row>
    <row r="11" spans="2:18" s="74" customFormat="1" ht="32.25" customHeight="1" x14ac:dyDescent="0.2">
      <c r="B11" s="119" t="s">
        <v>67</v>
      </c>
      <c r="C11" s="119"/>
      <c r="D11" s="119"/>
      <c r="E11" s="119"/>
      <c r="F11" s="119"/>
      <c r="G11" s="119"/>
      <c r="H11" s="101"/>
      <c r="I11" s="99"/>
      <c r="J11" s="99"/>
      <c r="K11" s="99"/>
      <c r="L11" s="99"/>
      <c r="M11" s="99"/>
      <c r="N11" s="99"/>
      <c r="O11" s="99"/>
      <c r="P11" s="99"/>
      <c r="Q11" s="5"/>
      <c r="R11" s="5"/>
    </row>
    <row r="12" spans="2:18" ht="18" customHeight="1" x14ac:dyDescent="0.2">
      <c r="B12" s="108" t="s">
        <v>1</v>
      </c>
      <c r="C12" s="89" t="s">
        <v>0</v>
      </c>
      <c r="D12" s="116" t="s">
        <v>9</v>
      </c>
      <c r="E12" s="117"/>
      <c r="F12" s="89" t="s">
        <v>2</v>
      </c>
      <c r="G12" s="90" t="s">
        <v>3</v>
      </c>
      <c r="H12" s="86"/>
      <c r="I12" s="6"/>
      <c r="J12" s="86"/>
      <c r="K12" s="6"/>
      <c r="L12" s="6"/>
      <c r="M12" s="6"/>
      <c r="N12" s="6"/>
      <c r="O12" s="6"/>
      <c r="P12" s="6"/>
      <c r="Q12" s="7"/>
      <c r="R12" s="7"/>
    </row>
    <row r="13" spans="2:18" ht="18" customHeight="1" x14ac:dyDescent="0.2">
      <c r="B13" s="88" t="s">
        <v>16</v>
      </c>
      <c r="C13" s="88"/>
      <c r="D13" s="88"/>
      <c r="E13" s="88"/>
      <c r="F13" s="88"/>
      <c r="G13" s="88"/>
      <c r="H13" s="86" t="s">
        <v>68</v>
      </c>
      <c r="I13" s="6"/>
      <c r="J13" s="6" t="s">
        <v>8</v>
      </c>
      <c r="K13" s="6"/>
      <c r="L13" s="6"/>
      <c r="M13" s="6"/>
      <c r="N13" s="6"/>
      <c r="O13" s="6"/>
      <c r="P13" s="6"/>
      <c r="Q13" s="7"/>
      <c r="R13" s="7"/>
    </row>
    <row r="14" spans="2:18" ht="18" customHeight="1" x14ac:dyDescent="0.2">
      <c r="B14" s="15" t="s">
        <v>71</v>
      </c>
      <c r="C14" s="93"/>
      <c r="D14" s="122" t="s">
        <v>10</v>
      </c>
      <c r="E14" s="123"/>
      <c r="F14" s="9">
        <v>5.5</v>
      </c>
      <c r="G14" s="10">
        <f>50+(5.5*(C14/1000))</f>
        <v>50</v>
      </c>
      <c r="H14" s="86" t="s">
        <v>69</v>
      </c>
      <c r="I14" s="6"/>
      <c r="J14" s="6" t="s">
        <v>8</v>
      </c>
      <c r="K14" s="6"/>
      <c r="L14" s="6"/>
      <c r="M14" s="6"/>
      <c r="N14" s="6"/>
      <c r="O14" s="6"/>
      <c r="P14" s="6"/>
      <c r="Q14" s="7"/>
      <c r="R14" s="7"/>
    </row>
    <row r="15" spans="2:18" ht="18" customHeight="1" x14ac:dyDescent="0.2">
      <c r="B15" s="79" t="s">
        <v>12</v>
      </c>
      <c r="C15" s="80"/>
      <c r="D15" s="115" t="s">
        <v>14</v>
      </c>
      <c r="E15" s="115"/>
      <c r="F15" s="81">
        <v>0.65</v>
      </c>
      <c r="G15" s="11">
        <f>G14*0.65</f>
        <v>32.5</v>
      </c>
      <c r="H15" s="86" t="s">
        <v>70</v>
      </c>
      <c r="I15" s="6"/>
      <c r="J15" s="8" t="s">
        <v>5</v>
      </c>
      <c r="K15" s="6"/>
      <c r="L15" s="6"/>
      <c r="M15" s="6"/>
      <c r="N15" s="6"/>
      <c r="O15" s="6"/>
      <c r="P15" s="6"/>
      <c r="Q15" s="7"/>
      <c r="R15" s="7"/>
    </row>
    <row r="16" spans="2:18" ht="18" customHeight="1" x14ac:dyDescent="0.2">
      <c r="B16" s="79" t="s">
        <v>13</v>
      </c>
      <c r="C16" s="80"/>
      <c r="D16" s="115" t="s">
        <v>14</v>
      </c>
      <c r="E16" s="115"/>
      <c r="F16" s="82">
        <v>0.3</v>
      </c>
      <c r="G16" s="12">
        <f>G14*0.3</f>
        <v>15</v>
      </c>
      <c r="H16" s="86"/>
      <c r="I16" s="6"/>
      <c r="J16" s="8" t="s">
        <v>6</v>
      </c>
      <c r="K16" s="6" t="s">
        <v>8</v>
      </c>
      <c r="L16" s="6"/>
      <c r="M16" s="6"/>
      <c r="N16" s="6"/>
      <c r="O16" s="6"/>
      <c r="P16" s="6"/>
      <c r="Q16" s="7"/>
      <c r="R16" s="7"/>
    </row>
    <row r="17" spans="2:18" ht="18" customHeight="1" x14ac:dyDescent="0.2">
      <c r="B17" s="79" t="s">
        <v>15</v>
      </c>
      <c r="C17" s="80"/>
      <c r="D17" s="115" t="s">
        <v>54</v>
      </c>
      <c r="E17" s="115"/>
      <c r="F17" s="13">
        <v>176.68</v>
      </c>
      <c r="G17" s="12">
        <f>F17</f>
        <v>176.68</v>
      </c>
      <c r="H17" s="86"/>
      <c r="I17" s="102"/>
      <c r="J17" s="8" t="s">
        <v>7</v>
      </c>
      <c r="K17" s="8" t="s">
        <v>73</v>
      </c>
      <c r="L17" s="6"/>
      <c r="M17" s="6"/>
      <c r="N17" s="6"/>
      <c r="O17" s="6"/>
      <c r="P17" s="6"/>
      <c r="Q17" s="7"/>
      <c r="R17" s="7"/>
    </row>
    <row r="18" spans="2:18" ht="18" customHeight="1" x14ac:dyDescent="0.2">
      <c r="B18" s="110" t="s">
        <v>50</v>
      </c>
      <c r="C18" s="110"/>
      <c r="D18" s="110"/>
      <c r="E18" s="110"/>
      <c r="F18" s="110"/>
      <c r="G18" s="110"/>
      <c r="H18" s="86"/>
      <c r="I18" s="102"/>
      <c r="J18" s="6" t="s">
        <v>55</v>
      </c>
      <c r="K18" s="8" t="s">
        <v>74</v>
      </c>
      <c r="L18" s="6"/>
      <c r="M18" s="6"/>
      <c r="N18" s="6"/>
      <c r="O18" s="6"/>
      <c r="P18" s="6"/>
      <c r="Q18" s="7"/>
      <c r="R18" s="7"/>
    </row>
    <row r="19" spans="2:18" ht="27.95" customHeight="1" x14ac:dyDescent="0.2">
      <c r="B19" s="111" t="s">
        <v>59</v>
      </c>
      <c r="C19" s="83"/>
      <c r="D19" s="115" t="s">
        <v>10</v>
      </c>
      <c r="E19" s="115"/>
      <c r="F19" s="13" t="s">
        <v>11</v>
      </c>
      <c r="G19" s="87"/>
      <c r="H19" s="86"/>
      <c r="I19" s="6"/>
      <c r="J19" s="6"/>
      <c r="K19" s="6" t="s">
        <v>75</v>
      </c>
      <c r="L19" s="6"/>
      <c r="M19" s="6"/>
      <c r="N19" s="6"/>
      <c r="O19" s="6"/>
      <c r="P19" s="6"/>
      <c r="Q19" s="7"/>
      <c r="R19" s="7"/>
    </row>
    <row r="20" spans="2:18" ht="24.95" customHeight="1" x14ac:dyDescent="0.2">
      <c r="B20" s="91" t="s">
        <v>51</v>
      </c>
      <c r="C20" s="121" t="s">
        <v>58</v>
      </c>
      <c r="D20" s="14">
        <f>'Assessments Calculator'!D32</f>
        <v>0</v>
      </c>
      <c r="E20" s="94" t="s">
        <v>53</v>
      </c>
      <c r="F20" s="95">
        <v>1514</v>
      </c>
      <c r="G20" s="96">
        <f>F20*D20</f>
        <v>0</v>
      </c>
      <c r="H20" s="86"/>
      <c r="I20" s="6"/>
      <c r="J20" s="6"/>
      <c r="K20" s="6"/>
      <c r="L20" s="6"/>
      <c r="M20" s="6"/>
      <c r="N20" s="6"/>
      <c r="O20" s="6"/>
      <c r="P20" s="6"/>
      <c r="Q20" s="7"/>
      <c r="R20" s="7"/>
    </row>
    <row r="21" spans="2:18" ht="24.95" customHeight="1" thickBot="1" x14ac:dyDescent="0.25">
      <c r="B21" s="92" t="s">
        <v>52</v>
      </c>
      <c r="C21" s="121"/>
      <c r="D21" s="14">
        <f>'Assessments Calculator'!D33</f>
        <v>0</v>
      </c>
      <c r="E21" s="94" t="s">
        <v>53</v>
      </c>
      <c r="F21" s="95">
        <v>5411</v>
      </c>
      <c r="G21" s="97">
        <f>F21*D21</f>
        <v>0</v>
      </c>
      <c r="H21" s="86"/>
      <c r="I21" s="6"/>
      <c r="J21" s="6"/>
      <c r="K21" s="6"/>
      <c r="L21" s="6"/>
      <c r="M21" s="6"/>
      <c r="N21" s="6"/>
      <c r="O21" s="6"/>
      <c r="P21" s="6"/>
      <c r="Q21" s="7"/>
      <c r="R21" s="7"/>
    </row>
    <row r="22" spans="2:18" ht="18" customHeight="1" thickBot="1" x14ac:dyDescent="0.25">
      <c r="B22" s="16"/>
      <c r="C22" s="16"/>
      <c r="D22" s="16"/>
      <c r="E22" s="16"/>
      <c r="F22" s="98" t="s">
        <v>4</v>
      </c>
      <c r="G22" s="141">
        <f>SUM(G14:G21)</f>
        <v>274.18</v>
      </c>
    </row>
    <row r="23" spans="2:18" x14ac:dyDescent="0.2">
      <c r="B23" s="112" t="s">
        <v>56</v>
      </c>
      <c r="C23" s="113"/>
      <c r="D23" s="114"/>
      <c r="E23" s="78"/>
      <c r="F23" s="17"/>
    </row>
    <row r="24" spans="2:18" x14ac:dyDescent="0.2">
      <c r="B24" s="18"/>
      <c r="E24" s="18"/>
    </row>
    <row r="28" spans="2:18" x14ac:dyDescent="0.2">
      <c r="E28" s="19"/>
    </row>
    <row r="29" spans="2:18" x14ac:dyDescent="0.2">
      <c r="B29" s="20"/>
      <c r="E29" s="109"/>
    </row>
    <row r="30" spans="2:18" x14ac:dyDescent="0.2">
      <c r="B30" s="20"/>
      <c r="E30" s="109"/>
    </row>
    <row r="31" spans="2:18" x14ac:dyDescent="0.2">
      <c r="B31" s="20"/>
      <c r="E31" s="109"/>
    </row>
    <row r="32" spans="2:18" x14ac:dyDescent="0.2">
      <c r="B32" s="20"/>
      <c r="E32" s="109"/>
    </row>
    <row r="34" spans="2:6" x14ac:dyDescent="0.2">
      <c r="B34" s="22"/>
      <c r="E34" s="21"/>
      <c r="F34" s="21"/>
    </row>
    <row r="36" spans="2:6" x14ac:dyDescent="0.2">
      <c r="E36" s="19"/>
    </row>
    <row r="37" spans="2:6" x14ac:dyDescent="0.2">
      <c r="B37" s="23"/>
    </row>
    <row r="38" spans="2:6" x14ac:dyDescent="0.2">
      <c r="B38" s="23"/>
    </row>
    <row r="39" spans="2:6" x14ac:dyDescent="0.2">
      <c r="B39" s="23"/>
    </row>
    <row r="41" spans="2:6" x14ac:dyDescent="0.2">
      <c r="B41" s="22"/>
      <c r="E41" s="21"/>
    </row>
    <row r="43" spans="2:6" x14ac:dyDescent="0.2">
      <c r="E43" s="19"/>
    </row>
    <row r="44" spans="2:6" x14ac:dyDescent="0.2">
      <c r="B44" s="22"/>
    </row>
    <row r="45" spans="2:6" x14ac:dyDescent="0.2">
      <c r="B45" s="22"/>
    </row>
    <row r="46" spans="2:6" x14ac:dyDescent="0.2">
      <c r="B46" s="22"/>
    </row>
    <row r="48" spans="2:6" x14ac:dyDescent="0.2">
      <c r="B48" s="22"/>
      <c r="E48" s="21"/>
      <c r="F48" s="21"/>
    </row>
  </sheetData>
  <sortState ref="J14:K21">
    <sortCondition ref="J14"/>
  </sortState>
  <dataConsolidate/>
  <mergeCells count="13">
    <mergeCell ref="B7:G7"/>
    <mergeCell ref="C20:C21"/>
    <mergeCell ref="D14:E14"/>
    <mergeCell ref="D15:E15"/>
    <mergeCell ref="D16:E16"/>
    <mergeCell ref="D17:E17"/>
    <mergeCell ref="B9:G9"/>
    <mergeCell ref="B8:G8"/>
    <mergeCell ref="B23:D23"/>
    <mergeCell ref="D19:E19"/>
    <mergeCell ref="D12:E12"/>
    <mergeCell ref="B10:G10"/>
    <mergeCell ref="B11:G11"/>
  </mergeCells>
  <phoneticPr fontId="0" type="noConversion"/>
  <conditionalFormatting sqref="A22:F23 A1:G21">
    <cfRule type="expression" dxfId="0" priority="4">
      <formula>$A1="N/A"</formula>
    </cfRule>
  </conditionalFormatting>
  <dataValidations count="3">
    <dataValidation allowBlank="1" showInputMessage="1" showErrorMessage="1" prompt="Calculate this value assuming all materials and labor are purchased at full market value (even if some labor or materials are donated). " sqref="B14:C14" xr:uid="{00000000-0002-0000-0000-000000000000}"/>
    <dataValidation allowBlank="1" showInputMessage="1" showErrorMessage="1" prompt="The City does not calculate ACHD's fees. Please contact ACHD to calculate. " sqref="G19" xr:uid="{00000000-0002-0000-0000-000003000000}"/>
    <dataValidation allowBlank="1" showInputMessage="1" prompt="Go to the &quot;Assessments Calculator&quot; tab at the bottom to calculate these amounts. These values will auto fill." sqref="B20:G21" xr:uid="{00000000-0002-0000-0000-000004000000}"/>
  </dataValidations>
  <hyperlinks>
    <hyperlink ref="B19" r:id="rId1" display="Ada County Highway District Impact Fee. To obtain an estimate of fees visit www.achdidaho.org or call (208) 387-6171 " xr:uid="{00000000-0004-0000-0000-000000000000}"/>
  </hyperlinks>
  <printOptions horizontalCentered="1"/>
  <pageMargins left="0.25" right="0.25" top="0.25" bottom="0.25" header="0.3" footer="0.3"/>
  <pageSetup scale="68" orientation="landscape" r:id="rId2"/>
  <headerFooter alignWithMargins="0"/>
  <drawing r:id="rId3"/>
  <webPublishItems count="1">
    <webPublishItem id="1057" divId="INVOICE-SUB effective 8-28-13_1057" sourceType="sheet" destinationFile="C:\Users\amcnutt\Documents\INVOICE-SUB effective 8-28-13.mht" autoRepublish="1"/>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G48"/>
  <sheetViews>
    <sheetView showGridLines="0" topLeftCell="A19" workbookViewId="0">
      <selection activeCell="D36" sqref="D36"/>
    </sheetView>
  </sheetViews>
  <sheetFormatPr defaultColWidth="17.28515625" defaultRowHeight="15.75" customHeight="1" x14ac:dyDescent="0.2"/>
  <cols>
    <col min="1" max="1" width="44.28515625" style="25" customWidth="1"/>
    <col min="2" max="2" width="10.42578125" style="25" customWidth="1"/>
    <col min="3" max="3" width="11" style="25" customWidth="1"/>
    <col min="4" max="6" width="10.42578125" style="25" customWidth="1"/>
    <col min="7" max="16384" width="17.28515625" style="25"/>
  </cols>
  <sheetData>
    <row r="1" spans="1:7" ht="12.75" customHeight="1" x14ac:dyDescent="0.2">
      <c r="A1" s="24"/>
      <c r="B1" s="24"/>
      <c r="C1" s="24"/>
      <c r="D1" s="24"/>
      <c r="E1" s="24"/>
      <c r="F1" s="24"/>
    </row>
    <row r="2" spans="1:7" ht="12.75" customHeight="1" x14ac:dyDescent="0.2">
      <c r="A2" s="24"/>
      <c r="B2" s="24"/>
      <c r="C2" s="24"/>
      <c r="D2" s="24"/>
      <c r="E2" s="24"/>
      <c r="F2" s="24"/>
    </row>
    <row r="3" spans="1:7" ht="12.75" customHeight="1" x14ac:dyDescent="0.2">
      <c r="A3" s="24"/>
      <c r="B3" s="24"/>
      <c r="C3" s="24"/>
      <c r="D3" s="24"/>
      <c r="E3" s="24"/>
      <c r="F3" s="24"/>
    </row>
    <row r="4" spans="1:7" ht="12.75" customHeight="1" x14ac:dyDescent="0.2">
      <c r="A4" s="24"/>
      <c r="B4" s="24"/>
      <c r="C4" s="24"/>
      <c r="D4" s="24"/>
      <c r="E4" s="24"/>
      <c r="F4" s="24"/>
    </row>
    <row r="5" spans="1:7" ht="12.75" customHeight="1" x14ac:dyDescent="0.2">
      <c r="A5" s="24"/>
      <c r="B5" s="24"/>
      <c r="C5" s="24"/>
      <c r="D5" s="24"/>
      <c r="E5" s="24"/>
      <c r="F5" s="24"/>
    </row>
    <row r="6" spans="1:7" ht="12.75" customHeight="1" x14ac:dyDescent="0.2">
      <c r="A6" s="24"/>
      <c r="B6" s="24"/>
      <c r="C6" s="24"/>
      <c r="D6" s="24"/>
      <c r="E6" s="24"/>
      <c r="F6" s="24"/>
    </row>
    <row r="7" spans="1:7" ht="12.75" customHeight="1" x14ac:dyDescent="0.2">
      <c r="A7" s="26"/>
      <c r="B7" s="26"/>
      <c r="C7" s="26"/>
      <c r="D7" s="26"/>
      <c r="E7" s="26"/>
      <c r="F7" s="26"/>
    </row>
    <row r="8" spans="1:7" ht="60" customHeight="1" x14ac:dyDescent="0.2">
      <c r="A8" s="129" t="s">
        <v>65</v>
      </c>
      <c r="B8" s="130"/>
      <c r="C8" s="130"/>
      <c r="D8" s="130"/>
      <c r="E8" s="130"/>
      <c r="F8" s="130"/>
    </row>
    <row r="9" spans="1:7" ht="35.25" customHeight="1" x14ac:dyDescent="0.2">
      <c r="A9" s="131" t="s">
        <v>66</v>
      </c>
      <c r="B9" s="132"/>
      <c r="C9" s="132"/>
      <c r="D9" s="132"/>
      <c r="E9" s="132"/>
      <c r="F9" s="132"/>
      <c r="G9" s="27"/>
    </row>
    <row r="10" spans="1:7" ht="34.5" customHeight="1" x14ac:dyDescent="0.2">
      <c r="A10" s="65" t="s">
        <v>49</v>
      </c>
      <c r="B10" s="66" t="s">
        <v>64</v>
      </c>
      <c r="C10" s="67" t="s">
        <v>48</v>
      </c>
      <c r="D10" s="68" t="s">
        <v>47</v>
      </c>
      <c r="E10" s="69" t="s">
        <v>46</v>
      </c>
      <c r="F10" s="70" t="s">
        <v>45</v>
      </c>
    </row>
    <row r="11" spans="1:7" ht="15" customHeight="1" x14ac:dyDescent="0.2">
      <c r="A11" s="28" t="s">
        <v>44</v>
      </c>
      <c r="B11" s="51"/>
      <c r="C11" s="29">
        <v>2.5</v>
      </c>
      <c r="D11" s="30">
        <f t="shared" ref="D11:D28" si="0">B11*C11</f>
        <v>0</v>
      </c>
      <c r="E11" s="29">
        <v>4</v>
      </c>
      <c r="F11" s="31">
        <f t="shared" ref="F11:F28" si="1">B11*E11</f>
        <v>0</v>
      </c>
    </row>
    <row r="12" spans="1:7" ht="15" customHeight="1" x14ac:dyDescent="0.2">
      <c r="A12" s="32" t="s">
        <v>43</v>
      </c>
      <c r="B12" s="52"/>
      <c r="C12" s="33">
        <v>1</v>
      </c>
      <c r="D12" s="34">
        <f t="shared" si="0"/>
        <v>0</v>
      </c>
      <c r="E12" s="33">
        <v>1</v>
      </c>
      <c r="F12" s="35">
        <f t="shared" si="1"/>
        <v>0</v>
      </c>
    </row>
    <row r="13" spans="1:7" ht="15" customHeight="1" x14ac:dyDescent="0.2">
      <c r="A13" s="32" t="s">
        <v>42</v>
      </c>
      <c r="B13" s="52"/>
      <c r="C13" s="33">
        <v>5</v>
      </c>
      <c r="D13" s="34">
        <f t="shared" si="0"/>
        <v>0</v>
      </c>
      <c r="E13" s="33">
        <v>2</v>
      </c>
      <c r="F13" s="35">
        <f t="shared" si="1"/>
        <v>0</v>
      </c>
    </row>
    <row r="14" spans="1:7" ht="15" customHeight="1" x14ac:dyDescent="0.2">
      <c r="A14" s="32" t="s">
        <v>41</v>
      </c>
      <c r="B14" s="52"/>
      <c r="C14" s="33">
        <v>2</v>
      </c>
      <c r="D14" s="34">
        <f t="shared" si="0"/>
        <v>0</v>
      </c>
      <c r="E14" s="33">
        <v>2</v>
      </c>
      <c r="F14" s="35">
        <f t="shared" si="1"/>
        <v>0</v>
      </c>
    </row>
    <row r="15" spans="1:7" ht="15" customHeight="1" x14ac:dyDescent="0.2">
      <c r="A15" s="32" t="s">
        <v>40</v>
      </c>
      <c r="B15" s="52"/>
      <c r="C15" s="33">
        <v>3</v>
      </c>
      <c r="D15" s="34">
        <f t="shared" si="0"/>
        <v>0</v>
      </c>
      <c r="E15" s="33">
        <v>4</v>
      </c>
      <c r="F15" s="35">
        <f t="shared" si="1"/>
        <v>0</v>
      </c>
    </row>
    <row r="16" spans="1:7" ht="15" customHeight="1" x14ac:dyDescent="0.2">
      <c r="A16" s="32" t="s">
        <v>39</v>
      </c>
      <c r="B16" s="52"/>
      <c r="C16" s="33">
        <v>1.5</v>
      </c>
      <c r="D16" s="34">
        <f t="shared" si="0"/>
        <v>0</v>
      </c>
      <c r="E16" s="33">
        <v>2</v>
      </c>
      <c r="F16" s="35">
        <f t="shared" si="1"/>
        <v>0</v>
      </c>
    </row>
    <row r="17" spans="1:6" ht="15" customHeight="1" x14ac:dyDescent="0.2">
      <c r="A17" s="32" t="s">
        <v>38</v>
      </c>
      <c r="B17" s="52"/>
      <c r="C17" s="33">
        <v>1.5</v>
      </c>
      <c r="D17" s="34">
        <f t="shared" si="0"/>
        <v>0</v>
      </c>
      <c r="E17" s="33">
        <v>2</v>
      </c>
      <c r="F17" s="35">
        <f t="shared" si="1"/>
        <v>0</v>
      </c>
    </row>
    <row r="18" spans="1:6" ht="15" customHeight="1" x14ac:dyDescent="0.2">
      <c r="A18" s="32" t="s">
        <v>37</v>
      </c>
      <c r="B18" s="52"/>
      <c r="C18" s="33">
        <v>3</v>
      </c>
      <c r="D18" s="34">
        <f t="shared" si="0"/>
        <v>0</v>
      </c>
      <c r="E18" s="33">
        <v>3</v>
      </c>
      <c r="F18" s="35">
        <f t="shared" si="1"/>
        <v>0</v>
      </c>
    </row>
    <row r="19" spans="1:6" ht="15" customHeight="1" x14ac:dyDescent="0.2">
      <c r="A19" s="32" t="s">
        <v>36</v>
      </c>
      <c r="B19" s="52"/>
      <c r="C19" s="33">
        <v>2</v>
      </c>
      <c r="D19" s="34">
        <f t="shared" si="0"/>
        <v>0</v>
      </c>
      <c r="E19" s="33">
        <v>2</v>
      </c>
      <c r="F19" s="35">
        <f t="shared" si="1"/>
        <v>0</v>
      </c>
    </row>
    <row r="20" spans="1:6" ht="15" customHeight="1" x14ac:dyDescent="0.2">
      <c r="A20" s="32" t="s">
        <v>35</v>
      </c>
      <c r="B20" s="52"/>
      <c r="C20" s="33">
        <v>4</v>
      </c>
      <c r="D20" s="34">
        <f t="shared" si="0"/>
        <v>0</v>
      </c>
      <c r="E20" s="33">
        <v>2</v>
      </c>
      <c r="F20" s="35">
        <f t="shared" si="1"/>
        <v>0</v>
      </c>
    </row>
    <row r="21" spans="1:6" ht="15" customHeight="1" x14ac:dyDescent="0.2">
      <c r="A21" s="36" t="s">
        <v>34</v>
      </c>
      <c r="B21" s="52"/>
      <c r="C21" s="33">
        <v>2</v>
      </c>
      <c r="D21" s="34">
        <f t="shared" si="0"/>
        <v>0</v>
      </c>
      <c r="E21" s="33">
        <v>2</v>
      </c>
      <c r="F21" s="35">
        <f t="shared" si="1"/>
        <v>0</v>
      </c>
    </row>
    <row r="22" spans="1:6" ht="15" customHeight="1" x14ac:dyDescent="0.2">
      <c r="A22" s="32" t="s">
        <v>33</v>
      </c>
      <c r="B22" s="52"/>
      <c r="C22" s="33">
        <v>1.5</v>
      </c>
      <c r="D22" s="34">
        <f t="shared" si="0"/>
        <v>0</v>
      </c>
      <c r="E22" s="33">
        <v>2</v>
      </c>
      <c r="F22" s="35">
        <f t="shared" si="1"/>
        <v>0</v>
      </c>
    </row>
    <row r="23" spans="1:6" ht="15" customHeight="1" x14ac:dyDescent="0.2">
      <c r="A23" s="32" t="s">
        <v>32</v>
      </c>
      <c r="B23" s="52"/>
      <c r="C23" s="33">
        <v>4</v>
      </c>
      <c r="D23" s="34">
        <f t="shared" si="0"/>
        <v>0</v>
      </c>
      <c r="E23" s="33">
        <v>3</v>
      </c>
      <c r="F23" s="35">
        <f t="shared" si="1"/>
        <v>0</v>
      </c>
    </row>
    <row r="24" spans="1:6" ht="27.75" customHeight="1" x14ac:dyDescent="0.2">
      <c r="A24" s="37" t="s">
        <v>31</v>
      </c>
      <c r="B24" s="52"/>
      <c r="C24" s="33">
        <v>0.5</v>
      </c>
      <c r="D24" s="34">
        <f t="shared" si="0"/>
        <v>0</v>
      </c>
      <c r="E24" s="33">
        <v>0.5</v>
      </c>
      <c r="F24" s="35">
        <f t="shared" si="1"/>
        <v>0</v>
      </c>
    </row>
    <row r="25" spans="1:6" ht="15" customHeight="1" x14ac:dyDescent="0.2">
      <c r="A25" s="32" t="s">
        <v>30</v>
      </c>
      <c r="B25" s="52"/>
      <c r="C25" s="33">
        <v>2.5</v>
      </c>
      <c r="D25" s="34">
        <f t="shared" si="0"/>
        <v>0</v>
      </c>
      <c r="E25" s="33">
        <v>0</v>
      </c>
      <c r="F25" s="35">
        <f t="shared" si="1"/>
        <v>0</v>
      </c>
    </row>
    <row r="26" spans="1:6" ht="15" customHeight="1" x14ac:dyDescent="0.2">
      <c r="A26" s="32" t="s">
        <v>29</v>
      </c>
      <c r="B26" s="52"/>
      <c r="C26" s="33">
        <v>1</v>
      </c>
      <c r="D26" s="35">
        <f t="shared" si="0"/>
        <v>0</v>
      </c>
      <c r="E26" s="33">
        <v>0</v>
      </c>
      <c r="F26" s="35">
        <f t="shared" si="1"/>
        <v>0</v>
      </c>
    </row>
    <row r="27" spans="1:6" ht="15" customHeight="1" x14ac:dyDescent="0.2">
      <c r="A27" s="32" t="s">
        <v>28</v>
      </c>
      <c r="B27" s="52"/>
      <c r="C27" s="38">
        <v>0</v>
      </c>
      <c r="D27" s="39">
        <f t="shared" si="0"/>
        <v>0</v>
      </c>
      <c r="E27" s="33">
        <v>2</v>
      </c>
      <c r="F27" s="35">
        <f t="shared" si="1"/>
        <v>0</v>
      </c>
    </row>
    <row r="28" spans="1:6" ht="15" customHeight="1" x14ac:dyDescent="0.2">
      <c r="A28" s="32" t="s">
        <v>27</v>
      </c>
      <c r="B28" s="52"/>
      <c r="C28" s="33">
        <v>2</v>
      </c>
      <c r="D28" s="40">
        <f t="shared" si="0"/>
        <v>0</v>
      </c>
      <c r="E28" s="41">
        <v>2</v>
      </c>
      <c r="F28" s="40">
        <f t="shared" si="1"/>
        <v>0</v>
      </c>
    </row>
    <row r="29" spans="1:6" ht="12.75" customHeight="1" x14ac:dyDescent="0.2">
      <c r="A29" s="42"/>
      <c r="B29" s="42"/>
      <c r="C29" s="43"/>
      <c r="D29" s="44"/>
      <c r="E29" s="24"/>
      <c r="F29" s="44"/>
    </row>
    <row r="30" spans="1:6" ht="12.75" customHeight="1" x14ac:dyDescent="0.2">
      <c r="A30" s="24"/>
      <c r="B30" s="45"/>
      <c r="C30" s="56" t="s">
        <v>26</v>
      </c>
      <c r="D30" s="57">
        <f>SUM(D11:D29)</f>
        <v>0</v>
      </c>
      <c r="E30" s="56" t="s">
        <v>25</v>
      </c>
      <c r="F30" s="57">
        <f>SUM(F11:F29)</f>
        <v>0</v>
      </c>
    </row>
    <row r="31" spans="1:6" ht="12.75" customHeight="1" x14ac:dyDescent="0.2">
      <c r="A31" s="46"/>
      <c r="B31" s="45"/>
      <c r="C31" s="47"/>
      <c r="D31" s="47"/>
      <c r="E31" s="24"/>
      <c r="F31" s="24"/>
    </row>
    <row r="32" spans="1:6" ht="12.75" customHeight="1" x14ac:dyDescent="0.2">
      <c r="A32" s="58"/>
      <c r="B32" s="59"/>
      <c r="C32" s="60" t="s">
        <v>24</v>
      </c>
      <c r="D32" s="62">
        <f>ROUNDUP(D30/21,2)</f>
        <v>0</v>
      </c>
      <c r="E32" s="24"/>
      <c r="F32" s="24"/>
    </row>
    <row r="33" spans="1:7" ht="12.75" customHeight="1" x14ac:dyDescent="0.2">
      <c r="A33" s="58"/>
      <c r="B33" s="59"/>
      <c r="C33" s="60" t="s">
        <v>23</v>
      </c>
      <c r="D33" s="62">
        <f>ROUNDUP(F30/21,2)</f>
        <v>0</v>
      </c>
      <c r="E33" s="24"/>
      <c r="F33" s="24"/>
    </row>
    <row r="34" spans="1:7" ht="12.75" customHeight="1" x14ac:dyDescent="0.2">
      <c r="A34" s="24"/>
      <c r="B34" s="24"/>
      <c r="C34" s="24"/>
      <c r="D34" s="24"/>
      <c r="E34" s="24"/>
      <c r="F34" s="24"/>
    </row>
    <row r="35" spans="1:7" ht="34.5" customHeight="1" x14ac:dyDescent="0.2">
      <c r="A35" s="133" t="s">
        <v>22</v>
      </c>
      <c r="B35" s="134"/>
      <c r="C35" s="135"/>
      <c r="D35" s="64" t="s">
        <v>21</v>
      </c>
      <c r="E35" s="24"/>
      <c r="F35" s="24"/>
    </row>
    <row r="36" spans="1:7" ht="15" customHeight="1" x14ac:dyDescent="0.2">
      <c r="A36" s="136" t="s">
        <v>20</v>
      </c>
      <c r="B36" s="137"/>
      <c r="C36" s="138"/>
      <c r="D36" s="53"/>
      <c r="E36" s="24"/>
      <c r="F36" s="24"/>
    </row>
    <row r="37" spans="1:7" ht="15" customHeight="1" x14ac:dyDescent="0.2">
      <c r="A37" s="139" t="s">
        <v>19</v>
      </c>
      <c r="B37" s="140"/>
      <c r="C37" s="140"/>
      <c r="D37" s="49">
        <f>D32*5450</f>
        <v>0</v>
      </c>
      <c r="E37" s="24"/>
      <c r="F37" s="24"/>
    </row>
    <row r="38" spans="1:7" ht="13.5" customHeight="1" x14ac:dyDescent="0.2">
      <c r="A38" s="24"/>
      <c r="B38" s="24"/>
      <c r="C38" s="24"/>
      <c r="D38" s="24"/>
      <c r="E38" s="24"/>
      <c r="F38" s="24"/>
    </row>
    <row r="39" spans="1:7" ht="12.75" customHeight="1" x14ac:dyDescent="0.2">
      <c r="A39" s="24"/>
      <c r="B39" s="24"/>
      <c r="C39" s="54" t="s">
        <v>18</v>
      </c>
      <c r="D39" s="55">
        <f>IF(D37&gt;D36,0,D36-D37)</f>
        <v>0</v>
      </c>
      <c r="E39" s="24"/>
      <c r="F39" s="24"/>
    </row>
    <row r="40" spans="1:7" ht="12.75" customHeight="1" x14ac:dyDescent="0.2">
      <c r="A40" s="24"/>
      <c r="B40" s="24"/>
      <c r="C40" s="24"/>
      <c r="D40" s="24"/>
      <c r="E40" s="24"/>
      <c r="F40" s="24"/>
    </row>
    <row r="41" spans="1:7" ht="12.75" customHeight="1" x14ac:dyDescent="0.2">
      <c r="A41" s="58"/>
      <c r="B41" s="58"/>
      <c r="C41" s="61" t="s">
        <v>17</v>
      </c>
      <c r="D41" s="62">
        <f>ROUNDUP(D39/5450,2)</f>
        <v>0</v>
      </c>
      <c r="E41" s="24"/>
      <c r="F41" s="24"/>
    </row>
    <row r="42" spans="1:7" ht="12.75" customHeight="1" x14ac:dyDescent="0.2">
      <c r="A42" s="24"/>
      <c r="B42" s="24"/>
      <c r="C42" s="24"/>
      <c r="D42" s="24"/>
      <c r="E42" s="24"/>
      <c r="F42" s="24"/>
    </row>
    <row r="43" spans="1:7" ht="12.75" customHeight="1" x14ac:dyDescent="0.2">
      <c r="A43" s="24"/>
      <c r="B43" s="24"/>
      <c r="C43" s="50"/>
      <c r="D43" s="48"/>
      <c r="E43" s="24"/>
      <c r="F43" s="24"/>
    </row>
    <row r="44" spans="1:7" ht="24.95" customHeight="1" x14ac:dyDescent="0.2">
      <c r="A44" s="128" t="s">
        <v>57</v>
      </c>
      <c r="B44" s="128"/>
      <c r="C44" s="128"/>
      <c r="D44" s="128"/>
      <c r="E44" s="84"/>
      <c r="F44" s="84"/>
      <c r="G44" s="84"/>
    </row>
    <row r="46" spans="1:7" ht="50.25" customHeight="1" x14ac:dyDescent="0.2">
      <c r="A46" s="125" t="s">
        <v>63</v>
      </c>
      <c r="B46" s="126"/>
      <c r="C46" s="126"/>
      <c r="D46" s="127"/>
      <c r="E46" s="85"/>
      <c r="F46" s="85"/>
      <c r="G46" s="85"/>
    </row>
    <row r="48" spans="1:7" ht="15.75" customHeight="1" x14ac:dyDescent="0.2">
      <c r="B48" s="63"/>
    </row>
  </sheetData>
  <mergeCells count="7">
    <mergeCell ref="A46:D46"/>
    <mergeCell ref="A44:D44"/>
    <mergeCell ref="A8:F8"/>
    <mergeCell ref="A9:F9"/>
    <mergeCell ref="A35:C35"/>
    <mergeCell ref="A36:C36"/>
    <mergeCell ref="A37:C37"/>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Building Fee Calculator</vt:lpstr>
      <vt:lpstr>Assessments Calculator</vt:lpstr>
      <vt:lpstr>'Assessments Calculator'!Print_Area</vt:lpstr>
      <vt:lpstr>'Building Fee Calculator'!Print_Area</vt:lpstr>
    </vt:vector>
  </TitlesOfParts>
  <Company>Microsoft 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Sales Invoice</dc:title>
  <dc:creator>Microsoft</dc:creator>
  <cp:lastModifiedBy>Mindi Smith</cp:lastModifiedBy>
  <cp:lastPrinted>2019-08-16T21:17:49Z</cp:lastPrinted>
  <dcterms:created xsi:type="dcterms:W3CDTF">2000-07-27T22:24:14Z</dcterms:created>
  <dcterms:modified xsi:type="dcterms:W3CDTF">2024-09-25T16:39:01Z</dcterms:modified>
</cp:coreProperties>
</file>